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tonov\Desktop\Антонов\ДОКУМЕНТЫ\ГКПЗ\ГКПЗ 2021\"/>
    </mc:Choice>
  </mc:AlternateContent>
  <bookViews>
    <workbookView xWindow="0" yWindow="0" windowWidth="28800" windowHeight="12330"/>
  </bookViews>
  <sheets>
    <sheet name="ГКПЗ на 18.06.2021г (2)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'ГКПЗ на 18.06.2021г (2)'!$A$25:$O$49</definedName>
    <definedName name="едиз" localSheetId="0">[1]константы!$B$3:$B$7</definedName>
    <definedName name="едиз">[2]константы!$B$3:$B$7</definedName>
    <definedName name="_xlnm.Print_Area" localSheetId="0">'ГКПЗ на 18.06.2021г (2)'!$A$1:$O$45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4" i="1" l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K36" i="1"/>
  <c r="J36" i="1"/>
  <c r="I36" i="1"/>
  <c r="H36" i="1"/>
  <c r="K35" i="1"/>
  <c r="J35" i="1"/>
  <c r="I35" i="1"/>
  <c r="H35" i="1"/>
  <c r="K34" i="1"/>
  <c r="J34" i="1"/>
  <c r="I34" i="1"/>
  <c r="J33" i="1"/>
  <c r="I33" i="1"/>
  <c r="K32" i="1"/>
  <c r="J32" i="1"/>
  <c r="I32" i="1"/>
  <c r="H32" i="1"/>
  <c r="J31" i="1"/>
  <c r="I31" i="1"/>
  <c r="J30" i="1"/>
  <c r="I30" i="1"/>
  <c r="K29" i="1"/>
  <c r="K45" i="1" s="1"/>
  <c r="J29" i="1"/>
  <c r="I29" i="1"/>
  <c r="J28" i="1"/>
  <c r="I28" i="1"/>
  <c r="J27" i="1"/>
  <c r="I27" i="1"/>
  <c r="I26" i="1"/>
</calcChain>
</file>

<file path=xl/comments1.xml><?xml version="1.0" encoding="utf-8"?>
<comments xmlns="http://schemas.openxmlformats.org/spreadsheetml/2006/main">
  <authors>
    <author>Олег Николаевич Антонов</author>
  </authors>
  <commentList>
    <comment ref="H29" authorId="0" shapeId="0">
      <text>
        <r>
          <rPr>
            <b/>
            <sz val="9"/>
            <color indexed="81"/>
            <rFont val="Tahoma"/>
            <family val="2"/>
            <charset val="204"/>
          </rPr>
          <t>Олег Николаевич Антонов:</t>
        </r>
        <r>
          <rPr>
            <sz val="9"/>
            <color indexed="81"/>
            <rFont val="Tahoma"/>
            <family val="2"/>
            <charset val="204"/>
          </rPr>
          <t xml:space="preserve">
5500-6000-(500 как 5500) ТО
</t>
        </r>
      </text>
    </comment>
  </commentList>
</comments>
</file>

<file path=xl/sharedStrings.xml><?xml version="1.0" encoding="utf-8"?>
<sst xmlns="http://schemas.openxmlformats.org/spreadsheetml/2006/main" count="176" uniqueCount="115">
  <si>
    <t xml:space="preserve">Согласовано:                                                                                  </t>
  </si>
  <si>
    <t>Утверждаю:</t>
  </si>
  <si>
    <t xml:space="preserve">Гл.инженер ЗАО "НРЭС"                                  </t>
  </si>
  <si>
    <t>Генеральный директор ЗАО "НРЭС"</t>
  </si>
  <si>
    <t xml:space="preserve">____________О.А. Третьяков                                  </t>
  </si>
  <si>
    <t>Н.М. Мамруков</t>
  </si>
  <si>
    <t>"_____"__________2021г.</t>
  </si>
  <si>
    <t>"_____"_____________2021г.</t>
  </si>
  <si>
    <t>ПЛАН ЗАКУПКИ ТОВАРОВ (РАБОТ, УСЛУГ)</t>
  </si>
  <si>
    <t>на 2021 год</t>
  </si>
  <si>
    <t>Наименование заказчика</t>
  </si>
  <si>
    <t>ЗАО "НРЭС"</t>
  </si>
  <si>
    <t>Адрес местонахождения заказчика</t>
  </si>
  <si>
    <t>678960, Республика Саха (Якутия), г.Нерюнгри, ул. Комсомольская, 31</t>
  </si>
  <si>
    <t>Телефон заказчика</t>
  </si>
  <si>
    <t>(41147)46834</t>
  </si>
  <si>
    <t>Электронная почта заказчика</t>
  </si>
  <si>
    <t>antonov@nres.info</t>
  </si>
  <si>
    <t>ИНН</t>
  </si>
  <si>
    <t>КПП</t>
  </si>
  <si>
    <t>ОКАТО</t>
  </si>
  <si>
    <t>Порядко-вый номер</t>
  </si>
  <si>
    <t>Код по ОКВЭД2</t>
  </si>
  <si>
    <t>Код по ОКПД2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</si>
  <si>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</si>
  <si>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</si>
  <si>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</si>
  <si>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</si>
  <si>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 и услугам)</t>
  </si>
  <si>
    <t>единица измерения</t>
  </si>
  <si>
    <t>сведения о количестве</t>
  </si>
  <si>
    <t>регион поставки товаров (выполнения работ, оказания услуг)</t>
  </si>
  <si>
    <t>сведения о начальной (максимальной) цене договора (руб.)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</si>
  <si>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</si>
  <si>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</si>
  <si>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</si>
  <si>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</si>
  <si>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(месяц,год)</t>
  </si>
  <si>
    <t>срок исполнения договора</t>
  </si>
  <si>
    <t>02.20.0</t>
  </si>
  <si>
    <t>02.20.11.140</t>
  </si>
  <si>
    <t>Закупка энерголеса</t>
  </si>
  <si>
    <t>Энерголес 13 м, диаметр 20-22 см, 1 сорт ГОСТ 9463-88 (Лиственница)</t>
  </si>
  <si>
    <t>шт</t>
  </si>
  <si>
    <t>г.Нерюнгри РС(Я)</t>
  </si>
  <si>
    <t xml:space="preserve">ОЗП </t>
  </si>
  <si>
    <t>нет</t>
  </si>
  <si>
    <t>19.20.0</t>
  </si>
  <si>
    <t>19.20.21.000</t>
  </si>
  <si>
    <t>Закупка топлива</t>
  </si>
  <si>
    <t>Бензин АИ-95, Бензин АИ-92, ГОСТ Р 51105-97; Дизельное топливо; ТУ 38.401-58-110-94; ГОСТ 305-82; количество (л) ежемесячное в течении года</t>
  </si>
  <si>
    <t>л</t>
  </si>
  <si>
    <t>ОЗП</t>
  </si>
  <si>
    <t>49.41.3</t>
  </si>
  <si>
    <t>49.41.20.000</t>
  </si>
  <si>
    <r>
      <t>Закупка услуг крана -манипулятора с экипажем и предоставлением услуг по его управлению и технической эксплуатацией в</t>
    </r>
    <r>
      <rPr>
        <sz val="8"/>
        <color rgb="FF0070C0"/>
        <rFont val="Times New Roman"/>
        <family val="1"/>
        <charset val="204"/>
      </rPr>
      <t xml:space="preserve"> 2021г</t>
    </r>
  </si>
  <si>
    <t>Грузоподъемностью стрелы 3 тонн, грузоподъемностью кузова 5 тонн, длинной стрелы 10 м., высотой подъемного крюка 12,5 м., в количестве одной единицы</t>
  </si>
  <si>
    <t>356</t>
  </si>
  <si>
    <t>ч</t>
  </si>
  <si>
    <t>45.20.0</t>
  </si>
  <si>
    <t>45.20.20.000</t>
  </si>
  <si>
    <t>Закупка услуг по сервисному обслуживанию и поставке запасных частей на эксковатор "VOLVO"</t>
  </si>
  <si>
    <t>Сервисное обслуживание и поставка запасных частей на эксковатор "VOLVO"</t>
  </si>
  <si>
    <t>усл шт</t>
  </si>
  <si>
    <t>ЗП</t>
  </si>
  <si>
    <t>да</t>
  </si>
  <si>
    <r>
      <t xml:space="preserve">Закупка услуг  автовышки с экипажем и предоставлением услуг по её управлению и технической эксплуатацией в </t>
    </r>
    <r>
      <rPr>
        <sz val="8"/>
        <color rgb="FF0070C0"/>
        <rFont val="Times New Roman"/>
        <family val="1"/>
        <charset val="204"/>
      </rPr>
      <t>2021г</t>
    </r>
  </si>
  <si>
    <t>Длина стрелы не менее 14м., радиус бокового вылета 10м.</t>
  </si>
  <si>
    <t>27.32.0</t>
  </si>
  <si>
    <t>27.32.13.199</t>
  </si>
  <si>
    <t>Закупка кабельно-проводниковая продукции</t>
  </si>
  <si>
    <t>СИП-3 1*95-20; СИП-3 1*50; СИП-2 3*120+1*120-0,6/1; СИП-4 4*10-0,6/1; ААБ2л 3*185-10; АВБШв 5*120 мс(N, PE)-1; АВБШв 5*70 мс(N, PE)-1.</t>
  </si>
  <si>
    <t>008</t>
  </si>
  <si>
    <t>км</t>
  </si>
  <si>
    <t>27.12.0</t>
  </si>
  <si>
    <t>27.12.10.190</t>
  </si>
  <si>
    <t>Закупка электрического оборудования</t>
  </si>
  <si>
    <t>Электрическое оборудование РЛНДМ 1-10/630 УХЛ1 ; ВА-1000А; ВА-630А; ВА-400; ВА-250; ПКТ102-10-40-31,5УЗ; ПКТ 102-6-40-31,5УЗ; ПН-250А; ПН-630А.</t>
  </si>
  <si>
    <t>25.94.0</t>
  </si>
  <si>
    <t>25.94.11.140</t>
  </si>
  <si>
    <t>Закупка арматуры СИП</t>
  </si>
  <si>
    <t>ES 1500 (16-95 мм2);PA 2200 (95-120 мм2);CA 2000; PA 1500; CA 1500; ZP 645M (16-120/6-35) и др.</t>
  </si>
  <si>
    <t>19.20.29.140</t>
  </si>
  <si>
    <t xml:space="preserve">Закупка масла трансформаторного «ГК» </t>
  </si>
  <si>
    <t>Масло трансформаторное «ГК» бочка 216,5л. 175кг. (ТУ38,401-58-107-97)</t>
  </si>
  <si>
    <t>Закупка метизов</t>
  </si>
  <si>
    <t xml:space="preserve">Шпилька стальная (СТ3сп) М20*900; 650; 550; 450; Шайба квадратная стальная М20 для деревянных конструкций, 60*60*5, DIN 436; Гайка  шестигранная стальная М20, шаг резьбы крупный 2,5мм, класс прочности 8, DIN 934 </t>
  </si>
  <si>
    <t>25.94.11.190</t>
  </si>
  <si>
    <t>Закупка изоляторов и крепежа ЛЭП</t>
  </si>
  <si>
    <t>Изолятор штыревой стеклянный 10кВ ШС-10ЕД; Колпачок на крюк под изолятор КП-22; Крюк для крепления изоляторов к опоре КВ-22; Крепление штыревых изоляторов к траверсам опор ШУ-22-Д -1.</t>
  </si>
  <si>
    <t>43.13.0</t>
  </si>
  <si>
    <t>43.13.10.000</t>
  </si>
  <si>
    <r>
      <t>Закупка работ по бурение 3</t>
    </r>
    <r>
      <rPr>
        <sz val="8"/>
        <color rgb="FF0070C0"/>
        <rFont val="Times New Roman"/>
        <family val="1"/>
        <charset val="204"/>
      </rPr>
      <t>00</t>
    </r>
    <r>
      <rPr>
        <sz val="8"/>
        <rFont val="Times New Roman"/>
        <family val="1"/>
        <charset val="204"/>
      </rPr>
      <t xml:space="preserve"> скважин в земле под опоры ЛЭП.</t>
    </r>
  </si>
  <si>
    <t>Скважина диаметром 350мм, глубиной 3м.</t>
  </si>
  <si>
    <t>Закупка работ по бурение 182 скважин в земле под опоры ЛЭП с последующей их установкой.</t>
  </si>
  <si>
    <t>Скважина диаметром 350мм, глубиной 2м</t>
  </si>
  <si>
    <t>СИП-2 3*95+1*95-0,6/1; СИП-2 3*70+1*70-0,6/1; АВБШв 4*120мс(N)-1; АВБШв 4*50ок(N)-1; АВВГ 4*50ок(N)-1; ААШВ 3*185-10; ААШВ 3*50(ож)-10.</t>
  </si>
  <si>
    <t>Закупка ячеек (ЯКНО 6-430)</t>
  </si>
  <si>
    <t>ЯКНО (воздух/кабель В/К) – 2шт; ЯКНО (воздух/воздух В/В) – 1шт.</t>
  </si>
  <si>
    <t>27.11.0</t>
  </si>
  <si>
    <t>27.11.43.000</t>
  </si>
  <si>
    <t>Закупка трансформаторной подстанции (2КТПБМ-630-10-0,4-УХЛ1)</t>
  </si>
  <si>
    <t>Трансформаторная подстанция (2КТПБМ-630-10-0,4-УХЛ1)</t>
  </si>
  <si>
    <t>Закупка трансформаторной подстанции (КТПн 250-10-0,4)</t>
  </si>
  <si>
    <t>Трансформаторная подстанция (КТПн 250-10-0,4)</t>
  </si>
  <si>
    <t>42.11.0</t>
  </si>
  <si>
    <t>42.11.20.000</t>
  </si>
  <si>
    <t>Закупка работ по восстановлению нарушенных элементов благоустройства территорий</t>
  </si>
  <si>
    <t xml:space="preserve">Восстановление нарушенных элементов благоустройства территорий </t>
  </si>
  <si>
    <t>усл. рем</t>
  </si>
  <si>
    <t>Согласованнно:</t>
  </si>
  <si>
    <t>Гавный бухгалтер</t>
  </si>
  <si>
    <t>________________Т.Ю. Грибова</t>
  </si>
  <si>
    <t>Гавный экономист</t>
  </si>
  <si>
    <t>________________Е.Э. Дубинина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</si>
</sst>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[$-419]mmmm\ yyyy;@"/>
  </numFmts>
  <fonts count="19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sz val="8"/>
      <color rgb="FF00B0F0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0" fillId="0" borderId="0" applyNumberFormat="0" applyFill="0" applyBorder="0" applyAlignment="0" applyProtection="0"/>
    <xf numFmtId="0" fontId="3" fillId="0" borderId="0"/>
  </cellStyleXfs>
  <cellXfs count="98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4" fillId="0" borderId="0" xfId="1" applyNumberFormat="1" applyFont="1" applyFill="1" applyAlignment="1">
      <alignment horizontal="left" vertical="center"/>
    </xf>
    <xf numFmtId="4" fontId="5" fillId="0" borderId="0" xfId="1" applyNumberFormat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left" vertical="center" wrapText="1"/>
    </xf>
    <xf numFmtId="0" fontId="5" fillId="0" borderId="0" xfId="1" applyFont="1" applyFill="1" applyAlignment="1">
      <alignment horizontal="left" vertical="center" wrapText="1"/>
    </xf>
    <xf numFmtId="49" fontId="5" fillId="0" borderId="0" xfId="1" applyNumberFormat="1" applyFont="1" applyFill="1" applyAlignment="1">
      <alignment horizontal="center" vertical="center"/>
    </xf>
    <xf numFmtId="1" fontId="8" fillId="0" borderId="0" xfId="1" applyNumberFormat="1" applyFont="1" applyFill="1" applyAlignment="1">
      <alignment horizontal="center" vertical="center"/>
    </xf>
    <xf numFmtId="4" fontId="7" fillId="0" borderId="0" xfId="1" applyNumberFormat="1" applyFont="1" applyFill="1" applyBorder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 wrapText="1"/>
    </xf>
    <xf numFmtId="0" fontId="3" fillId="0" borderId="0" xfId="3" applyFill="1" applyAlignment="1">
      <alignment vertical="center"/>
    </xf>
    <xf numFmtId="0" fontId="11" fillId="0" borderId="2" xfId="3" applyFont="1" applyFill="1" applyBorder="1" applyAlignment="1">
      <alignment horizontal="center" vertical="center"/>
    </xf>
    <xf numFmtId="0" fontId="11" fillId="0" borderId="2" xfId="3" applyFont="1" applyFill="1" applyBorder="1" applyAlignment="1">
      <alignment horizontal="center" vertical="center" wrapText="1"/>
    </xf>
    <xf numFmtId="0" fontId="11" fillId="0" borderId="3" xfId="3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165" fontId="9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9" fillId="0" borderId="1" xfId="1" applyFont="1" applyFill="1" applyBorder="1" applyAlignment="1">
      <alignment horizontal="left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3" fillId="0" borderId="1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9" fillId="0" borderId="4" xfId="0" applyFont="1" applyFill="1" applyBorder="1" applyAlignment="1">
      <alignment horizontal="left" vertical="center" wrapText="1"/>
    </xf>
    <xf numFmtId="4" fontId="9" fillId="0" borderId="1" xfId="1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left" vertical="center" wrapText="1"/>
    </xf>
    <xf numFmtId="49" fontId="9" fillId="0" borderId="1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horizontal="left" vertical="center" wrapText="1"/>
    </xf>
    <xf numFmtId="0" fontId="3" fillId="0" borderId="0" xfId="3" applyFill="1" applyAlignment="1">
      <alignment horizontal="left" vertical="center" wrapText="1"/>
    </xf>
    <xf numFmtId="0" fontId="3" fillId="0" borderId="0" xfId="3" applyFill="1" applyAlignment="1">
      <alignment horizontal="right" vertical="center"/>
    </xf>
    <xf numFmtId="4" fontId="1" fillId="0" borderId="0" xfId="3" applyNumberFormat="1" applyFont="1" applyFill="1" applyAlignment="1">
      <alignment horizontal="right" vertical="center"/>
    </xf>
    <xf numFmtId="0" fontId="3" fillId="0" borderId="0" xfId="3" applyFill="1" applyAlignment="1">
      <alignment horizontal="center" vertical="center"/>
    </xf>
    <xf numFmtId="4" fontId="3" fillId="0" borderId="0" xfId="3" applyNumberFormat="1" applyFill="1" applyAlignment="1">
      <alignment horizontal="right" vertical="center"/>
    </xf>
    <xf numFmtId="49" fontId="16" fillId="0" borderId="0" xfId="1" applyNumberFormat="1" applyFont="1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16" fillId="0" borderId="0" xfId="1" applyFont="1" applyFill="1" applyAlignment="1">
      <alignment horizontal="center" vertical="center"/>
    </xf>
    <xf numFmtId="0" fontId="16" fillId="0" borderId="0" xfId="1" applyFont="1" applyFill="1" applyAlignment="1">
      <alignment horizontal="left" vertical="center" wrapText="1"/>
    </xf>
    <xf numFmtId="49" fontId="16" fillId="0" borderId="0" xfId="1" applyNumberFormat="1" applyFont="1" applyFill="1" applyAlignment="1">
      <alignment horizontal="left" vertical="center" wrapText="1"/>
    </xf>
    <xf numFmtId="49" fontId="1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1" fontId="6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horizontal="left" vertical="center" wrapText="1"/>
    </xf>
    <xf numFmtId="0" fontId="11" fillId="0" borderId="0" xfId="3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9" fillId="0" borderId="0" xfId="1" applyNumberFormat="1" applyFont="1" applyFill="1" applyBorder="1" applyAlignment="1">
      <alignment horizontal="right" vertical="center"/>
    </xf>
    <xf numFmtId="4" fontId="9" fillId="0" borderId="0" xfId="0" applyNumberFormat="1" applyFont="1" applyFill="1" applyBorder="1" applyAlignment="1">
      <alignment horizontal="right" vertical="center" wrapText="1"/>
    </xf>
    <xf numFmtId="165" fontId="9" fillId="0" borderId="0" xfId="1" applyNumberFormat="1" applyFont="1" applyFill="1" applyBorder="1" applyAlignment="1">
      <alignment horizontal="center" vertical="center" wrapText="1"/>
    </xf>
    <xf numFmtId="0" fontId="3" fillId="0" borderId="0" xfId="3" applyFill="1" applyBorder="1" applyAlignment="1">
      <alignment vertical="center"/>
    </xf>
    <xf numFmtId="0" fontId="3" fillId="0" borderId="0" xfId="3" applyFill="1" applyBorder="1" applyAlignment="1">
      <alignment horizontal="left" vertical="center" wrapText="1"/>
    </xf>
    <xf numFmtId="0" fontId="3" fillId="0" borderId="0" xfId="3" applyFill="1" applyBorder="1" applyAlignment="1">
      <alignment horizontal="right" vertical="center"/>
    </xf>
    <xf numFmtId="0" fontId="3" fillId="0" borderId="0" xfId="3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/>
    </xf>
    <xf numFmtId="0" fontId="12" fillId="0" borderId="1" xfId="3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10" fillId="0" borderId="1" xfId="2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5" fillId="0" borderId="0" xfId="1" applyFont="1" applyFill="1" applyAlignment="1">
      <alignment horizontal="center" vertical="center"/>
    </xf>
  </cellXfs>
  <cellStyles count="4">
    <cellStyle name="Гиперссылка" xfId="2" builtinId="8"/>
    <cellStyle name="Обычный" xfId="0" builtinId="0"/>
    <cellStyle name="Обычный 2" xfId="1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ov/Desktop/&#1040;&#1085;&#1090;&#1086;&#1085;&#1086;&#1074;/&#1044;&#1054;&#1050;&#1059;&#1052;&#1045;&#1053;&#1058;&#1067;/&#1043;&#1050;&#1055;&#1047;/&#1047;&#1072;&#1103;&#1074;&#1082;&#1072;%20&#1085;&#1072;%20&#1079;&#1072;&#1082;&#1091;&#1087;&#1082;&#1091;%20&#1089;&#1087;&#1077;&#1094;&#1086;&#1076;&#1077;&#1078;&#1076;&#109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ntonov\Desktop\&#1040;&#1085;&#1090;&#1086;&#1085;&#1086;&#1074;\&#1044;&#1054;&#1050;&#1059;&#1052;&#1045;&#1053;&#1058;&#1067;\&#1043;&#1050;&#1055;&#1047;\&#1047;&#1072;&#1103;&#1074;&#1082;&#1072;%20&#1085;&#1072;%20&#1079;&#1072;&#1082;&#1091;&#1087;&#1082;&#1091;%20&#1089;&#1087;&#1077;&#1094;&#1086;&#1076;&#1077;&#1078;&#1076;&#1091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103;&#1043;&#1050;&#1055;&#1047;%202021%20&#1087;&#1083;&#1072;&#1085;%2030.12.2020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танты"/>
      <sheetName val="Лист1"/>
      <sheetName val="2016г"/>
      <sheetName val="Лист2"/>
      <sheetName val="Лист3"/>
    </sheetNames>
    <sheetDataSet>
      <sheetData sheetId="0">
        <row r="3">
          <cell r="B3" t="str">
            <v>шт</v>
          </cell>
        </row>
        <row r="4">
          <cell r="B4" t="str">
            <v>л</v>
          </cell>
        </row>
        <row r="5">
          <cell r="B5" t="str">
            <v>комп</v>
          </cell>
        </row>
        <row r="6">
          <cell r="B6" t="str">
            <v>м</v>
          </cell>
        </row>
        <row r="7">
          <cell r="B7" t="str">
            <v>пара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танты"/>
      <sheetName val="Лист1"/>
      <sheetName val="2016г"/>
      <sheetName val="Лист2"/>
      <sheetName val="Лист3"/>
    </sheetNames>
    <sheetDataSet>
      <sheetData sheetId="0">
        <row r="3">
          <cell r="B3" t="str">
            <v>шт</v>
          </cell>
        </row>
        <row r="4">
          <cell r="B4" t="str">
            <v>л</v>
          </cell>
        </row>
        <row r="5">
          <cell r="B5" t="str">
            <v>комп</v>
          </cell>
        </row>
        <row r="6">
          <cell r="B6" t="str">
            <v>м</v>
          </cell>
        </row>
        <row r="7">
          <cell r="B7" t="str">
            <v>пара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КПЗ на 2020г"/>
      <sheetName val="ГКПЗ на 02.02.2021г"/>
      <sheetName val="ГКПЗ на 02.02.2021г (2)"/>
      <sheetName val="ГКПЗ на 02.03.2021г"/>
      <sheetName val="ГКПЗ на 02.03.2021г (2)"/>
      <sheetName val="ГКПЗ на 18.03.2021г"/>
      <sheetName val="ГКПЗ на 18.03.2021г (2)"/>
      <sheetName val="ГКПЗ на 22.03.2021г"/>
      <sheetName val="ГКПЗ на 22.03.2021г (2)"/>
      <sheetName val="ГКПЗ на 06.04.2021г"/>
      <sheetName val="ГКПЗ на 06.04.2021г (2)"/>
      <sheetName val="ГКПЗ на 21.06.2021г"/>
      <sheetName val="ГКПЗ на 21.06.2021г (2)"/>
      <sheetName val="ГКПЗ на 18.06.2021г (3)"/>
      <sheetName val="ГКПЗ на 18.06.2021г (4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E15">
            <v>98406000000</v>
          </cell>
        </row>
        <row r="26">
          <cell r="J26" t="str">
            <v>г.Нерюнгри РС(Я)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tonov@nres.info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Q57"/>
  <sheetViews>
    <sheetView tabSelected="1" zoomScaleNormal="100" workbookViewId="0">
      <pane xSplit="5" ySplit="25" topLeftCell="F43" activePane="bottomRight" state="frozen"/>
      <selection activeCell="H43" sqref="H43"/>
      <selection pane="topRight" activeCell="H43" sqref="H43"/>
      <selection pane="bottomLeft" activeCell="H43" sqref="H43"/>
      <selection pane="bottomRight" activeCell="D43" sqref="D43"/>
    </sheetView>
  </sheetViews>
  <sheetFormatPr defaultColWidth="17.28515625" defaultRowHeight="15" outlineLevelRow="2" outlineLevelCol="1" x14ac:dyDescent="0.25"/>
  <cols>
    <col min="1" max="1" width="6.7109375" style="28" customWidth="1"/>
    <col min="2" max="2" width="7" style="28" customWidth="1"/>
    <col min="3" max="3" width="10.140625" style="28" customWidth="1"/>
    <col min="4" max="4" width="29.5703125" style="60" customWidth="1"/>
    <col min="5" max="5" width="36.85546875" style="60" customWidth="1"/>
    <col min="6" max="7" width="7.42578125" style="28" customWidth="1"/>
    <col min="8" max="8" width="8.5703125" style="61" customWidth="1"/>
    <col min="9" max="10" width="15" style="28" customWidth="1"/>
    <col min="11" max="11" width="13" style="61" customWidth="1"/>
    <col min="12" max="12" width="13.42578125" style="28" customWidth="1"/>
    <col min="13" max="13" width="12.5703125" style="28" customWidth="1"/>
    <col min="14" max="15" width="7.42578125" style="63" customWidth="1"/>
    <col min="16" max="16" width="17.28515625" style="28" hidden="1" customWidth="1" outlineLevel="1"/>
    <col min="17" max="17" width="17.28515625" collapsed="1"/>
    <col min="18" max="16384" width="17.28515625" style="28"/>
  </cols>
  <sheetData>
    <row r="1" spans="1:15" s="12" customFormat="1" ht="12.75" x14ac:dyDescent="0.2">
      <c r="A1" s="1" t="s">
        <v>0</v>
      </c>
      <c r="B1" s="1"/>
      <c r="C1" s="1"/>
      <c r="D1" s="2"/>
      <c r="E1" s="2"/>
      <c r="F1" s="3"/>
      <c r="G1" s="4"/>
      <c r="H1" s="5"/>
      <c r="I1" s="6"/>
      <c r="J1" s="7"/>
      <c r="K1" s="8"/>
      <c r="L1" s="9" t="s">
        <v>1</v>
      </c>
      <c r="M1" s="7"/>
      <c r="N1" s="10"/>
      <c r="O1" s="11"/>
    </row>
    <row r="2" spans="1:15" s="12" customFormat="1" ht="12.75" x14ac:dyDescent="0.2">
      <c r="A2" s="1" t="s">
        <v>2</v>
      </c>
      <c r="B2" s="1"/>
      <c r="C2" s="1"/>
      <c r="D2" s="2"/>
      <c r="E2" s="2"/>
      <c r="F2" s="3"/>
      <c r="G2" s="4"/>
      <c r="H2" s="5"/>
      <c r="I2" s="6"/>
      <c r="J2" s="7"/>
      <c r="K2" s="8"/>
      <c r="L2" s="9" t="s">
        <v>3</v>
      </c>
      <c r="M2" s="7"/>
      <c r="N2" s="10"/>
      <c r="O2" s="11"/>
    </row>
    <row r="3" spans="1:15" s="12" customFormat="1" ht="12.75" x14ac:dyDescent="0.2">
      <c r="A3" s="1" t="s">
        <v>4</v>
      </c>
      <c r="B3" s="1"/>
      <c r="C3" s="1"/>
      <c r="D3" s="2"/>
      <c r="E3" s="2"/>
      <c r="F3" s="3"/>
      <c r="G3" s="4"/>
      <c r="H3" s="5"/>
      <c r="I3" s="6"/>
      <c r="J3" s="7"/>
      <c r="K3" s="8"/>
      <c r="L3" s="9" t="s">
        <v>5</v>
      </c>
      <c r="M3" s="7"/>
      <c r="N3" s="10"/>
      <c r="O3" s="11"/>
    </row>
    <row r="4" spans="1:15" s="12" customFormat="1" ht="12.75" x14ac:dyDescent="0.2">
      <c r="A4" s="95" t="s">
        <v>6</v>
      </c>
      <c r="B4" s="95"/>
      <c r="C4" s="95"/>
      <c r="D4" s="95"/>
      <c r="E4" s="95"/>
      <c r="F4" s="95"/>
      <c r="G4" s="96"/>
      <c r="H4" s="96"/>
      <c r="I4" s="96"/>
      <c r="J4" s="7"/>
      <c r="K4" s="8"/>
      <c r="L4" s="9" t="s">
        <v>7</v>
      </c>
      <c r="M4" s="7"/>
      <c r="N4" s="10"/>
      <c r="O4" s="11"/>
    </row>
    <row r="5" spans="1:15" s="12" customFormat="1" ht="7.5" customHeight="1" x14ac:dyDescent="0.25">
      <c r="A5" s="5"/>
      <c r="B5" s="5"/>
      <c r="C5" s="5"/>
      <c r="D5" s="2"/>
      <c r="E5" s="2"/>
      <c r="F5" s="5"/>
      <c r="G5" s="5"/>
      <c r="H5" s="5"/>
      <c r="I5" s="5"/>
      <c r="J5" s="7"/>
      <c r="K5" s="8"/>
      <c r="L5" s="9"/>
      <c r="M5" s="7"/>
      <c r="N5" s="10"/>
      <c r="O5" s="11"/>
    </row>
    <row r="6" spans="1:15" s="17" customFormat="1" outlineLevel="2" x14ac:dyDescent="0.25">
      <c r="A6" s="13"/>
      <c r="B6" s="97" t="s">
        <v>8</v>
      </c>
      <c r="C6" s="97"/>
      <c r="D6" s="97"/>
      <c r="E6" s="97"/>
      <c r="F6" s="97"/>
      <c r="G6" s="97"/>
      <c r="H6" s="97"/>
      <c r="I6" s="97"/>
      <c r="J6" s="97"/>
      <c r="K6" s="14"/>
      <c r="L6" s="14"/>
      <c r="M6" s="15"/>
      <c r="N6" s="15"/>
      <c r="O6" s="16"/>
    </row>
    <row r="7" spans="1:15" s="17" customFormat="1" outlineLevel="2" x14ac:dyDescent="0.25">
      <c r="A7" s="13"/>
      <c r="B7" s="97" t="s">
        <v>9</v>
      </c>
      <c r="C7" s="97"/>
      <c r="D7" s="97"/>
      <c r="E7" s="97"/>
      <c r="F7" s="97"/>
      <c r="G7" s="97"/>
      <c r="H7" s="97"/>
      <c r="I7" s="97"/>
      <c r="J7" s="97"/>
      <c r="K7" s="14"/>
      <c r="L7" s="14"/>
      <c r="M7" s="15"/>
      <c r="N7" s="15"/>
      <c r="O7" s="16"/>
    </row>
    <row r="8" spans="1:15" s="17" customFormat="1" ht="7.5" customHeight="1" outlineLevel="2" x14ac:dyDescent="0.25">
      <c r="A8" s="13"/>
      <c r="B8" s="18"/>
      <c r="C8" s="18"/>
      <c r="D8" s="19"/>
      <c r="E8" s="20"/>
      <c r="F8" s="21"/>
      <c r="G8" s="18"/>
      <c r="H8" s="22"/>
      <c r="I8" s="18"/>
      <c r="J8" s="18"/>
      <c r="K8" s="14"/>
      <c r="L8" s="14"/>
      <c r="M8" s="15"/>
      <c r="N8" s="15"/>
      <c r="O8" s="16"/>
    </row>
    <row r="9" spans="1:15" s="17" customFormat="1" outlineLevel="2" x14ac:dyDescent="0.25">
      <c r="A9" s="93" t="s">
        <v>10</v>
      </c>
      <c r="B9" s="93"/>
      <c r="C9" s="93"/>
      <c r="D9" s="93"/>
      <c r="E9" s="93" t="s">
        <v>11</v>
      </c>
      <c r="F9" s="93"/>
      <c r="G9" s="93"/>
      <c r="H9" s="93"/>
      <c r="I9" s="93"/>
      <c r="J9" s="93"/>
      <c r="K9" s="23"/>
      <c r="L9" s="23"/>
      <c r="M9" s="24"/>
      <c r="N9" s="24"/>
      <c r="O9" s="25"/>
    </row>
    <row r="10" spans="1:15" s="17" customFormat="1" outlineLevel="2" x14ac:dyDescent="0.25">
      <c r="A10" s="93" t="s">
        <v>12</v>
      </c>
      <c r="B10" s="93"/>
      <c r="C10" s="93"/>
      <c r="D10" s="93"/>
      <c r="E10" s="93" t="s">
        <v>13</v>
      </c>
      <c r="F10" s="93"/>
      <c r="G10" s="93"/>
      <c r="H10" s="93"/>
      <c r="I10" s="93"/>
      <c r="J10" s="93"/>
      <c r="K10" s="23"/>
      <c r="L10" s="23"/>
      <c r="M10" s="24"/>
      <c r="N10" s="24"/>
      <c r="O10" s="25"/>
    </row>
    <row r="11" spans="1:15" s="17" customFormat="1" outlineLevel="2" x14ac:dyDescent="0.25">
      <c r="A11" s="93" t="s">
        <v>14</v>
      </c>
      <c r="B11" s="93"/>
      <c r="C11" s="93"/>
      <c r="D11" s="93"/>
      <c r="E11" s="93" t="s">
        <v>15</v>
      </c>
      <c r="F11" s="93"/>
      <c r="G11" s="93"/>
      <c r="H11" s="93"/>
      <c r="I11" s="93"/>
      <c r="J11" s="93"/>
      <c r="K11" s="23"/>
      <c r="L11" s="23"/>
      <c r="M11" s="24"/>
      <c r="N11" s="24"/>
      <c r="O11" s="25"/>
    </row>
    <row r="12" spans="1:15" s="17" customFormat="1" outlineLevel="2" x14ac:dyDescent="0.25">
      <c r="A12" s="93" t="s">
        <v>16</v>
      </c>
      <c r="B12" s="93"/>
      <c r="C12" s="93"/>
      <c r="D12" s="93"/>
      <c r="E12" s="94" t="s">
        <v>17</v>
      </c>
      <c r="F12" s="93"/>
      <c r="G12" s="93"/>
      <c r="H12" s="93"/>
      <c r="I12" s="93"/>
      <c r="J12" s="93"/>
      <c r="K12" s="23"/>
      <c r="L12" s="23"/>
      <c r="M12" s="24"/>
      <c r="N12" s="24"/>
      <c r="O12" s="25"/>
    </row>
    <row r="13" spans="1:15" s="17" customFormat="1" outlineLevel="2" x14ac:dyDescent="0.25">
      <c r="A13" s="93" t="s">
        <v>18</v>
      </c>
      <c r="B13" s="93"/>
      <c r="C13" s="93"/>
      <c r="D13" s="93"/>
      <c r="E13" s="93">
        <v>1434035174</v>
      </c>
      <c r="F13" s="93"/>
      <c r="G13" s="93"/>
      <c r="H13" s="93"/>
      <c r="I13" s="93"/>
      <c r="J13" s="93"/>
      <c r="K13" s="23"/>
      <c r="L13" s="23"/>
      <c r="M13" s="24"/>
      <c r="N13" s="24"/>
      <c r="O13" s="25"/>
    </row>
    <row r="14" spans="1:15" s="17" customFormat="1" outlineLevel="2" x14ac:dyDescent="0.25">
      <c r="A14" s="93" t="s">
        <v>19</v>
      </c>
      <c r="B14" s="93"/>
      <c r="C14" s="93"/>
      <c r="D14" s="93"/>
      <c r="E14" s="93">
        <v>143401001</v>
      </c>
      <c r="F14" s="93"/>
      <c r="G14" s="93"/>
      <c r="H14" s="93"/>
      <c r="I14" s="93"/>
      <c r="J14" s="93"/>
      <c r="K14" s="23"/>
      <c r="L14" s="23"/>
      <c r="M14" s="24"/>
      <c r="N14" s="24"/>
      <c r="O14" s="25"/>
    </row>
    <row r="15" spans="1:15" s="17" customFormat="1" outlineLevel="2" x14ac:dyDescent="0.25">
      <c r="A15" s="93" t="s">
        <v>20</v>
      </c>
      <c r="B15" s="93"/>
      <c r="C15" s="93"/>
      <c r="D15" s="93"/>
      <c r="E15" s="93">
        <v>98406000000</v>
      </c>
      <c r="F15" s="93"/>
      <c r="G15" s="93"/>
      <c r="H15" s="93"/>
      <c r="I15" s="93"/>
      <c r="J15" s="93"/>
      <c r="K15" s="23"/>
      <c r="L15" s="23"/>
      <c r="M15" s="24"/>
      <c r="N15" s="24"/>
      <c r="O15" s="25"/>
    </row>
    <row r="16" spans="1:15" s="17" customFormat="1" ht="18.75" customHeight="1" outlineLevel="2" x14ac:dyDescent="0.25">
      <c r="A16" s="26"/>
      <c r="B16" s="26"/>
      <c r="C16" s="26"/>
      <c r="D16" s="27"/>
      <c r="E16" s="27"/>
      <c r="F16" s="26"/>
      <c r="G16" s="26"/>
      <c r="H16" s="26"/>
      <c r="I16" s="26"/>
      <c r="J16" s="26"/>
      <c r="K16" s="23"/>
      <c r="L16" s="23"/>
      <c r="M16" s="24"/>
      <c r="N16" s="24"/>
      <c r="O16" s="25"/>
    </row>
    <row r="17" spans="1:16" ht="12.75" customHeight="1" x14ac:dyDescent="0.25">
      <c r="A17" s="89" t="s">
        <v>21</v>
      </c>
      <c r="B17" s="89" t="s">
        <v>22</v>
      </c>
      <c r="C17" s="89" t="s">
        <v>23</v>
      </c>
      <c r="D17" s="91" t="s">
        <v>24</v>
      </c>
      <c r="E17" s="90"/>
      <c r="F17" s="90"/>
      <c r="G17" s="90"/>
      <c r="H17" s="90"/>
      <c r="I17" s="90"/>
      <c r="J17" s="90"/>
      <c r="K17" s="90"/>
      <c r="L17" s="90"/>
      <c r="M17" s="90"/>
      <c r="N17" s="89" t="s">
        <v>25</v>
      </c>
      <c r="O17" s="89" t="s">
        <v>26</v>
      </c>
    </row>
    <row r="18" spans="1:16" x14ac:dyDescent="0.25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</row>
    <row r="19" spans="1:16" ht="12.75" customHeight="1" x14ac:dyDescent="0.25">
      <c r="A19" s="90"/>
      <c r="B19" s="90"/>
      <c r="C19" s="90"/>
      <c r="D19" s="89" t="s">
        <v>27</v>
      </c>
      <c r="E19" s="89" t="s">
        <v>28</v>
      </c>
      <c r="F19" s="89" t="s">
        <v>29</v>
      </c>
      <c r="G19" s="90"/>
      <c r="H19" s="89" t="s">
        <v>30</v>
      </c>
      <c r="I19" s="89" t="s">
        <v>31</v>
      </c>
      <c r="J19" s="90"/>
      <c r="K19" s="89" t="s">
        <v>32</v>
      </c>
      <c r="L19" s="89" t="s">
        <v>33</v>
      </c>
      <c r="M19" s="90"/>
      <c r="N19" s="90"/>
      <c r="O19" s="90"/>
    </row>
    <row r="20" spans="1:16" x14ac:dyDescent="0.25">
      <c r="A20" s="90"/>
      <c r="B20" s="90"/>
      <c r="C20" s="90"/>
      <c r="D20" s="92"/>
      <c r="E20" s="92"/>
      <c r="F20" s="90"/>
      <c r="G20" s="90"/>
      <c r="H20" s="90"/>
      <c r="I20" s="90"/>
      <c r="J20" s="90"/>
      <c r="K20" s="89"/>
      <c r="L20" s="90"/>
      <c r="M20" s="90"/>
      <c r="N20" s="90"/>
      <c r="O20" s="90"/>
    </row>
    <row r="21" spans="1:16" x14ac:dyDescent="0.25">
      <c r="A21" s="90"/>
      <c r="B21" s="90"/>
      <c r="C21" s="90"/>
      <c r="D21" s="92"/>
      <c r="E21" s="92"/>
      <c r="F21" s="89" t="s">
        <v>34</v>
      </c>
      <c r="G21" s="89" t="s">
        <v>35</v>
      </c>
      <c r="H21" s="90"/>
      <c r="I21" s="91" t="s">
        <v>36</v>
      </c>
      <c r="J21" s="91" t="s">
        <v>35</v>
      </c>
      <c r="K21" s="89"/>
      <c r="L21" s="89" t="s">
        <v>37</v>
      </c>
      <c r="M21" s="89" t="s">
        <v>38</v>
      </c>
      <c r="N21" s="90"/>
      <c r="O21" s="90"/>
    </row>
    <row r="22" spans="1:16" x14ac:dyDescent="0.25">
      <c r="A22" s="90"/>
      <c r="B22" s="90"/>
      <c r="C22" s="90"/>
      <c r="D22" s="92"/>
      <c r="E22" s="92"/>
      <c r="F22" s="90"/>
      <c r="G22" s="90"/>
      <c r="H22" s="90"/>
      <c r="I22" s="90"/>
      <c r="J22" s="90"/>
      <c r="K22" s="89"/>
      <c r="L22" s="90"/>
      <c r="M22" s="90"/>
      <c r="N22" s="90"/>
      <c r="O22" s="90"/>
    </row>
    <row r="23" spans="1:16" x14ac:dyDescent="0.25">
      <c r="A23" s="90"/>
      <c r="B23" s="90"/>
      <c r="C23" s="90"/>
      <c r="D23" s="92"/>
      <c r="E23" s="92"/>
      <c r="F23" s="90"/>
      <c r="G23" s="90"/>
      <c r="H23" s="90"/>
      <c r="I23" s="90"/>
      <c r="J23" s="90"/>
      <c r="K23" s="89"/>
      <c r="L23" s="90"/>
      <c r="M23" s="90"/>
      <c r="N23" s="90"/>
      <c r="O23" s="90"/>
    </row>
    <row r="24" spans="1:16" x14ac:dyDescent="0.25">
      <c r="A24" s="90"/>
      <c r="B24" s="90"/>
      <c r="C24" s="90"/>
      <c r="D24" s="92"/>
      <c r="E24" s="92"/>
      <c r="F24" s="90"/>
      <c r="G24" s="90"/>
      <c r="H24" s="90"/>
      <c r="I24" s="90"/>
      <c r="J24" s="90"/>
      <c r="K24" s="89"/>
      <c r="L24" s="90"/>
      <c r="M24" s="90"/>
      <c r="N24" s="90"/>
      <c r="O24" s="90"/>
    </row>
    <row r="25" spans="1:16" x14ac:dyDescent="0.25">
      <c r="A25" s="29">
        <v>1</v>
      </c>
      <c r="B25" s="29">
        <v>2</v>
      </c>
      <c r="C25" s="29">
        <v>3</v>
      </c>
      <c r="D25" s="30">
        <v>4</v>
      </c>
      <c r="E25" s="30">
        <v>5</v>
      </c>
      <c r="F25" s="29">
        <v>6</v>
      </c>
      <c r="G25" s="29">
        <v>7</v>
      </c>
      <c r="H25" s="29">
        <v>8</v>
      </c>
      <c r="I25" s="29">
        <v>9</v>
      </c>
      <c r="J25" s="29">
        <v>10</v>
      </c>
      <c r="K25" s="29">
        <v>11</v>
      </c>
      <c r="L25" s="29">
        <v>12</v>
      </c>
      <c r="M25" s="31">
        <v>13</v>
      </c>
      <c r="N25" s="32">
        <v>14</v>
      </c>
      <c r="O25" s="32">
        <v>15</v>
      </c>
    </row>
    <row r="26" spans="1:16" s="17" customFormat="1" ht="22.5" x14ac:dyDescent="0.25">
      <c r="A26" s="29">
        <v>1</v>
      </c>
      <c r="B26" s="33" t="s">
        <v>39</v>
      </c>
      <c r="C26" s="33" t="s">
        <v>40</v>
      </c>
      <c r="D26" s="34" t="s">
        <v>41</v>
      </c>
      <c r="E26" s="34" t="s">
        <v>42</v>
      </c>
      <c r="F26" s="35">
        <v>796</v>
      </c>
      <c r="G26" s="36" t="s">
        <v>43</v>
      </c>
      <c r="H26" s="37">
        <v>330</v>
      </c>
      <c r="I26" s="35">
        <f t="shared" ref="I26:I44" si="0">$E$15</f>
        <v>98406000000</v>
      </c>
      <c r="J26" s="35" t="s">
        <v>44</v>
      </c>
      <c r="K26" s="37">
        <v>3762000</v>
      </c>
      <c r="L26" s="38">
        <v>44232</v>
      </c>
      <c r="M26" s="38">
        <v>44316</v>
      </c>
      <c r="N26" s="39" t="s">
        <v>45</v>
      </c>
      <c r="O26" s="39" t="s">
        <v>46</v>
      </c>
      <c r="P26" s="40"/>
    </row>
    <row r="27" spans="1:16" s="17" customFormat="1" ht="45" x14ac:dyDescent="0.25">
      <c r="A27" s="29">
        <v>2</v>
      </c>
      <c r="B27" s="33" t="s">
        <v>47</v>
      </c>
      <c r="C27" s="39" t="s">
        <v>48</v>
      </c>
      <c r="D27" s="34" t="s">
        <v>49</v>
      </c>
      <c r="E27" s="41" t="s">
        <v>50</v>
      </c>
      <c r="F27" s="42">
        <v>112</v>
      </c>
      <c r="G27" s="35" t="s">
        <v>51</v>
      </c>
      <c r="H27" s="37">
        <v>2604</v>
      </c>
      <c r="I27" s="35">
        <f t="shared" si="0"/>
        <v>98406000000</v>
      </c>
      <c r="J27" s="35" t="str">
        <f t="shared" ref="J27:J44" si="1">$J$26</f>
        <v>г.Нерюнгри РС(Я)</v>
      </c>
      <c r="K27" s="37">
        <v>130668.76</v>
      </c>
      <c r="L27" s="38">
        <v>44230</v>
      </c>
      <c r="M27" s="38">
        <v>44560</v>
      </c>
      <c r="N27" s="39" t="s">
        <v>52</v>
      </c>
      <c r="O27" s="39" t="s">
        <v>46</v>
      </c>
      <c r="P27" s="40"/>
    </row>
    <row r="28" spans="1:16" s="17" customFormat="1" ht="45" x14ac:dyDescent="0.25">
      <c r="A28" s="29">
        <v>3</v>
      </c>
      <c r="B28" s="33" t="s">
        <v>53</v>
      </c>
      <c r="C28" s="39" t="s">
        <v>54</v>
      </c>
      <c r="D28" s="34" t="s">
        <v>55</v>
      </c>
      <c r="E28" s="41" t="s">
        <v>56</v>
      </c>
      <c r="F28" s="43" t="s">
        <v>57</v>
      </c>
      <c r="G28" s="35" t="s">
        <v>58</v>
      </c>
      <c r="H28" s="37">
        <v>1</v>
      </c>
      <c r="I28" s="35">
        <f t="shared" si="0"/>
        <v>98406000000</v>
      </c>
      <c r="J28" s="35" t="str">
        <f t="shared" si="1"/>
        <v>г.Нерюнгри РС(Я)</v>
      </c>
      <c r="K28" s="37">
        <v>2160</v>
      </c>
      <c r="L28" s="38">
        <v>44265</v>
      </c>
      <c r="M28" s="38">
        <v>44560</v>
      </c>
      <c r="N28" s="39" t="s">
        <v>52</v>
      </c>
      <c r="O28" s="39" t="s">
        <v>46</v>
      </c>
      <c r="P28" s="44"/>
    </row>
    <row r="29" spans="1:16" s="17" customFormat="1" ht="33.75" x14ac:dyDescent="0.25">
      <c r="A29" s="29">
        <v>4</v>
      </c>
      <c r="B29" s="33" t="s">
        <v>59</v>
      </c>
      <c r="C29" s="39" t="s">
        <v>60</v>
      </c>
      <c r="D29" s="34" t="s">
        <v>61</v>
      </c>
      <c r="E29" s="41" t="s">
        <v>62</v>
      </c>
      <c r="F29" s="43">
        <v>879</v>
      </c>
      <c r="G29" s="35" t="s">
        <v>63</v>
      </c>
      <c r="H29" s="37">
        <v>3</v>
      </c>
      <c r="I29" s="35">
        <f t="shared" si="0"/>
        <v>98406000000</v>
      </c>
      <c r="J29" s="35" t="str">
        <f t="shared" si="1"/>
        <v>г.Нерюнгри РС(Я)</v>
      </c>
      <c r="K29" s="37">
        <f>30781.7+117138.47+30781.7</f>
        <v>178701.87000000002</v>
      </c>
      <c r="L29" s="38">
        <v>44331</v>
      </c>
      <c r="M29" s="38">
        <v>44560</v>
      </c>
      <c r="N29" s="39" t="s">
        <v>64</v>
      </c>
      <c r="O29" s="39" t="s">
        <v>65</v>
      </c>
      <c r="P29" s="45"/>
    </row>
    <row r="30" spans="1:16" s="17" customFormat="1" ht="45" x14ac:dyDescent="0.25">
      <c r="A30" s="29">
        <v>5</v>
      </c>
      <c r="B30" s="33" t="s">
        <v>53</v>
      </c>
      <c r="C30" s="39" t="s">
        <v>54</v>
      </c>
      <c r="D30" s="34" t="s">
        <v>66</v>
      </c>
      <c r="E30" s="41" t="s">
        <v>67</v>
      </c>
      <c r="F30" s="42" t="s">
        <v>57</v>
      </c>
      <c r="G30" s="35" t="s">
        <v>58</v>
      </c>
      <c r="H30" s="37">
        <v>1</v>
      </c>
      <c r="I30" s="35">
        <f t="shared" si="0"/>
        <v>98406000000</v>
      </c>
      <c r="J30" s="35" t="str">
        <f t="shared" si="1"/>
        <v>г.Нерюнгри РС(Я)</v>
      </c>
      <c r="K30" s="37">
        <v>2016</v>
      </c>
      <c r="L30" s="38">
        <v>44277</v>
      </c>
      <c r="M30" s="38">
        <v>44560</v>
      </c>
      <c r="N30" s="39" t="s">
        <v>52</v>
      </c>
      <c r="O30" s="39" t="s">
        <v>46</v>
      </c>
      <c r="P30" s="44"/>
    </row>
    <row r="31" spans="1:16" s="17" customFormat="1" ht="45" collapsed="1" x14ac:dyDescent="0.25">
      <c r="A31" s="29">
        <v>6</v>
      </c>
      <c r="B31" s="33" t="s">
        <v>68</v>
      </c>
      <c r="C31" s="39" t="s">
        <v>69</v>
      </c>
      <c r="D31" s="34" t="s">
        <v>70</v>
      </c>
      <c r="E31" s="41" t="s">
        <v>71</v>
      </c>
      <c r="F31" s="43" t="s">
        <v>72</v>
      </c>
      <c r="G31" s="35" t="s">
        <v>73</v>
      </c>
      <c r="H31" s="37">
        <v>17.350000000000001</v>
      </c>
      <c r="I31" s="35">
        <f t="shared" si="0"/>
        <v>98406000000</v>
      </c>
      <c r="J31" s="35" t="str">
        <f t="shared" si="1"/>
        <v>г.Нерюнгри РС(Я)</v>
      </c>
      <c r="K31" s="37">
        <v>7055110.6500000004</v>
      </c>
      <c r="L31" s="38">
        <v>44232</v>
      </c>
      <c r="M31" s="38">
        <v>44316</v>
      </c>
      <c r="N31" s="39" t="s">
        <v>64</v>
      </c>
      <c r="O31" s="39" t="s">
        <v>65</v>
      </c>
      <c r="P31" s="40"/>
    </row>
    <row r="32" spans="1:16" s="17" customFormat="1" ht="45" x14ac:dyDescent="0.25">
      <c r="A32" s="29">
        <v>7</v>
      </c>
      <c r="B32" s="33" t="s">
        <v>74</v>
      </c>
      <c r="C32" s="46" t="s">
        <v>75</v>
      </c>
      <c r="D32" s="34" t="s">
        <v>76</v>
      </c>
      <c r="E32" s="41" t="s">
        <v>77</v>
      </c>
      <c r="F32" s="42">
        <v>796</v>
      </c>
      <c r="G32" s="35" t="s">
        <v>43</v>
      </c>
      <c r="H32" s="37">
        <f>2+18+30+30+100+50</f>
        <v>230</v>
      </c>
      <c r="I32" s="35">
        <f t="shared" si="0"/>
        <v>98406000000</v>
      </c>
      <c r="J32" s="35" t="str">
        <f t="shared" si="1"/>
        <v>г.Нерюнгри РС(Я)</v>
      </c>
      <c r="K32" s="37">
        <f>22160+205502.48+192529.36+43584+25200+13310+6050+34267.2+34267.2</f>
        <v>576870.23999999987</v>
      </c>
      <c r="L32" s="38">
        <v>44378</v>
      </c>
      <c r="M32" s="38">
        <v>44459</v>
      </c>
      <c r="N32" s="39" t="s">
        <v>64</v>
      </c>
      <c r="O32" s="39" t="s">
        <v>65</v>
      </c>
      <c r="P32" s="47"/>
    </row>
    <row r="33" spans="1:16" s="17" customFormat="1" ht="33.75" x14ac:dyDescent="0.25">
      <c r="A33" s="29">
        <v>8</v>
      </c>
      <c r="B33" s="33" t="s">
        <v>78</v>
      </c>
      <c r="C33" s="39" t="s">
        <v>79</v>
      </c>
      <c r="D33" s="48" t="s">
        <v>80</v>
      </c>
      <c r="E33" s="41" t="s">
        <v>81</v>
      </c>
      <c r="F33" s="42">
        <v>796</v>
      </c>
      <c r="G33" s="35" t="s">
        <v>43</v>
      </c>
      <c r="H33" s="49">
        <v>409</v>
      </c>
      <c r="I33" s="35">
        <f t="shared" si="0"/>
        <v>98406000000</v>
      </c>
      <c r="J33" s="35" t="str">
        <f t="shared" si="1"/>
        <v>г.Нерюнгри РС(Я)</v>
      </c>
      <c r="K33" s="37">
        <v>200000</v>
      </c>
      <c r="L33" s="38">
        <v>44378</v>
      </c>
      <c r="M33" s="38">
        <v>44459</v>
      </c>
      <c r="N33" s="39" t="s">
        <v>64</v>
      </c>
      <c r="O33" s="39" t="s">
        <v>65</v>
      </c>
      <c r="P33" s="47"/>
    </row>
    <row r="34" spans="1:16" s="17" customFormat="1" ht="39" customHeight="1" collapsed="1" x14ac:dyDescent="0.25">
      <c r="A34" s="29">
        <v>9</v>
      </c>
      <c r="B34" s="33" t="s">
        <v>47</v>
      </c>
      <c r="C34" s="39" t="s">
        <v>82</v>
      </c>
      <c r="D34" s="34" t="s">
        <v>83</v>
      </c>
      <c r="E34" s="41" t="s">
        <v>84</v>
      </c>
      <c r="F34" s="43">
        <v>879</v>
      </c>
      <c r="G34" s="35" t="s">
        <v>63</v>
      </c>
      <c r="H34" s="37">
        <v>60</v>
      </c>
      <c r="I34" s="35">
        <f t="shared" si="0"/>
        <v>98406000000</v>
      </c>
      <c r="J34" s="35" t="str">
        <f t="shared" si="1"/>
        <v>г.Нерюнгри РС(Я)</v>
      </c>
      <c r="K34" s="37">
        <f>14640*H34</f>
        <v>878400</v>
      </c>
      <c r="L34" s="38">
        <v>44409</v>
      </c>
      <c r="M34" s="38">
        <v>44489</v>
      </c>
      <c r="N34" s="39" t="s">
        <v>64</v>
      </c>
      <c r="O34" s="39" t="s">
        <v>65</v>
      </c>
    </row>
    <row r="35" spans="1:16" s="17" customFormat="1" ht="56.25" x14ac:dyDescent="0.25">
      <c r="A35" s="29">
        <v>10</v>
      </c>
      <c r="B35" s="33" t="s">
        <v>78</v>
      </c>
      <c r="C35" s="39" t="s">
        <v>79</v>
      </c>
      <c r="D35" s="48" t="s">
        <v>85</v>
      </c>
      <c r="E35" s="41" t="s">
        <v>86</v>
      </c>
      <c r="F35" s="42">
        <v>796</v>
      </c>
      <c r="G35" s="35" t="s">
        <v>43</v>
      </c>
      <c r="H35" s="49">
        <f>100+300+300+50+1500+1500</f>
        <v>3750</v>
      </c>
      <c r="I35" s="35">
        <f t="shared" si="0"/>
        <v>98406000000</v>
      </c>
      <c r="J35" s="35" t="str">
        <f t="shared" si="1"/>
        <v>г.Нерюнгри РС(Я)</v>
      </c>
      <c r="K35" s="37">
        <f>14327+49854+48168+14400+30420+26100</f>
        <v>183269</v>
      </c>
      <c r="L35" s="38">
        <v>44409</v>
      </c>
      <c r="M35" s="38">
        <v>44489</v>
      </c>
      <c r="N35" s="39" t="s">
        <v>64</v>
      </c>
      <c r="O35" s="39" t="s">
        <v>65</v>
      </c>
    </row>
    <row r="36" spans="1:16" s="17" customFormat="1" ht="56.25" x14ac:dyDescent="0.25">
      <c r="A36" s="29">
        <v>11</v>
      </c>
      <c r="B36" s="33" t="s">
        <v>78</v>
      </c>
      <c r="C36" s="39" t="s">
        <v>87</v>
      </c>
      <c r="D36" s="50" t="s">
        <v>88</v>
      </c>
      <c r="E36" s="34" t="s">
        <v>89</v>
      </c>
      <c r="F36" s="35">
        <v>796</v>
      </c>
      <c r="G36" s="36" t="s">
        <v>43</v>
      </c>
      <c r="H36" s="49">
        <f>500+500+400+100</f>
        <v>1500</v>
      </c>
      <c r="I36" s="35">
        <f t="shared" si="0"/>
        <v>98406000000</v>
      </c>
      <c r="J36" s="35" t="str">
        <f t="shared" si="1"/>
        <v>г.Нерюнгри РС(Я)</v>
      </c>
      <c r="K36" s="37">
        <f>231630+3860+48568+33176</f>
        <v>317234</v>
      </c>
      <c r="L36" s="38">
        <v>44409</v>
      </c>
      <c r="M36" s="38">
        <v>44489</v>
      </c>
      <c r="N36" s="39" t="s">
        <v>64</v>
      </c>
      <c r="O36" s="39" t="s">
        <v>65</v>
      </c>
    </row>
    <row r="37" spans="1:16" s="17" customFormat="1" ht="22.5" x14ac:dyDescent="0.25">
      <c r="A37" s="29">
        <v>12</v>
      </c>
      <c r="B37" s="51" t="s">
        <v>90</v>
      </c>
      <c r="C37" s="52" t="s">
        <v>91</v>
      </c>
      <c r="D37" s="41" t="s">
        <v>92</v>
      </c>
      <c r="E37" s="41" t="s">
        <v>93</v>
      </c>
      <c r="F37" s="42">
        <v>879</v>
      </c>
      <c r="G37" s="35" t="s">
        <v>63</v>
      </c>
      <c r="H37" s="37">
        <v>300</v>
      </c>
      <c r="I37" s="35">
        <f t="shared" si="0"/>
        <v>98406000000</v>
      </c>
      <c r="J37" s="35" t="str">
        <f t="shared" si="1"/>
        <v>г.Нерюнгри РС(Я)</v>
      </c>
      <c r="K37" s="37">
        <v>8346672</v>
      </c>
      <c r="L37" s="38">
        <v>43908</v>
      </c>
      <c r="M37" s="38">
        <v>44560</v>
      </c>
      <c r="N37" s="39" t="s">
        <v>52</v>
      </c>
      <c r="O37" s="39" t="s">
        <v>46</v>
      </c>
      <c r="P37" s="40"/>
    </row>
    <row r="38" spans="1:16" s="17" customFormat="1" ht="33.75" x14ac:dyDescent="0.25">
      <c r="A38" s="29">
        <v>13</v>
      </c>
      <c r="B38" s="51" t="s">
        <v>90</v>
      </c>
      <c r="C38" s="52" t="s">
        <v>91</v>
      </c>
      <c r="D38" s="41" t="s">
        <v>94</v>
      </c>
      <c r="E38" s="41" t="s">
        <v>95</v>
      </c>
      <c r="F38" s="42">
        <v>879</v>
      </c>
      <c r="G38" s="35" t="s">
        <v>63</v>
      </c>
      <c r="H38" s="37">
        <v>182</v>
      </c>
      <c r="I38" s="35">
        <f t="shared" si="0"/>
        <v>98406000000</v>
      </c>
      <c r="J38" s="35" t="str">
        <f t="shared" si="1"/>
        <v>г.Нерюнгри РС(Я)</v>
      </c>
      <c r="K38" s="37">
        <v>4611297.5999999996</v>
      </c>
      <c r="L38" s="38">
        <v>43908</v>
      </c>
      <c r="M38" s="38">
        <v>44560</v>
      </c>
      <c r="N38" s="39" t="s">
        <v>52</v>
      </c>
      <c r="O38" s="39" t="s">
        <v>46</v>
      </c>
      <c r="P38" s="40"/>
    </row>
    <row r="39" spans="1:16" s="17" customFormat="1" ht="45" collapsed="1" x14ac:dyDescent="0.25">
      <c r="A39" s="29">
        <v>14</v>
      </c>
      <c r="B39" s="33" t="s">
        <v>68</v>
      </c>
      <c r="C39" s="39" t="s">
        <v>69</v>
      </c>
      <c r="D39" s="34" t="s">
        <v>70</v>
      </c>
      <c r="E39" s="41" t="s">
        <v>96</v>
      </c>
      <c r="F39" s="43" t="s">
        <v>72</v>
      </c>
      <c r="G39" s="35" t="s">
        <v>73</v>
      </c>
      <c r="H39" s="37">
        <v>4.95</v>
      </c>
      <c r="I39" s="35">
        <f t="shared" si="0"/>
        <v>98406000000</v>
      </c>
      <c r="J39" s="35" t="str">
        <f t="shared" si="1"/>
        <v>г.Нерюнгри РС(Я)</v>
      </c>
      <c r="K39" s="37">
        <v>3472380.34</v>
      </c>
      <c r="L39" s="38">
        <v>44277</v>
      </c>
      <c r="M39" s="38">
        <v>44377</v>
      </c>
      <c r="N39" s="39" t="s">
        <v>64</v>
      </c>
      <c r="O39" s="39" t="s">
        <v>65</v>
      </c>
      <c r="P39" s="40"/>
    </row>
    <row r="40" spans="1:16" s="17" customFormat="1" ht="22.5" collapsed="1" x14ac:dyDescent="0.25">
      <c r="A40" s="29">
        <v>15</v>
      </c>
      <c r="B40" s="53" t="s">
        <v>74</v>
      </c>
      <c r="C40" s="46" t="s">
        <v>75</v>
      </c>
      <c r="D40" s="34" t="s">
        <v>97</v>
      </c>
      <c r="E40" s="41" t="s">
        <v>98</v>
      </c>
      <c r="F40" s="42">
        <v>796</v>
      </c>
      <c r="G40" s="35" t="s">
        <v>43</v>
      </c>
      <c r="H40" s="37">
        <v>3</v>
      </c>
      <c r="I40" s="35">
        <f>'[3]ГКПЗ на 22.03.2021г (2)'!$E$15</f>
        <v>98406000000</v>
      </c>
      <c r="J40" s="35" t="str">
        <f>'[3]ГКПЗ на 22.03.2021г (2)'!$J$26</f>
        <v>г.Нерюнгри РС(Я)</v>
      </c>
      <c r="K40" s="37">
        <v>2874900</v>
      </c>
      <c r="L40" s="38">
        <v>44292</v>
      </c>
      <c r="M40" s="38">
        <v>44397</v>
      </c>
      <c r="N40" s="39" t="s">
        <v>64</v>
      </c>
      <c r="O40" s="39" t="s">
        <v>65</v>
      </c>
      <c r="P40" s="40"/>
    </row>
    <row r="41" spans="1:16" s="17" customFormat="1" ht="22.5" x14ac:dyDescent="0.25">
      <c r="A41" s="29">
        <v>16</v>
      </c>
      <c r="B41" s="33" t="s">
        <v>99</v>
      </c>
      <c r="C41" s="39" t="s">
        <v>100</v>
      </c>
      <c r="D41" s="34" t="s">
        <v>101</v>
      </c>
      <c r="E41" s="41" t="s">
        <v>102</v>
      </c>
      <c r="F41" s="35">
        <v>796</v>
      </c>
      <c r="G41" s="36" t="s">
        <v>43</v>
      </c>
      <c r="H41" s="54">
        <v>1</v>
      </c>
      <c r="I41" s="35">
        <f t="shared" ref="I41:I43" si="2">$E$15</f>
        <v>98406000000</v>
      </c>
      <c r="J41" s="35" t="str">
        <f t="shared" ref="J41:J43" si="3">$J$26</f>
        <v>г.Нерюнгри РС(Я)</v>
      </c>
      <c r="K41" s="37">
        <v>5880640</v>
      </c>
      <c r="L41" s="38">
        <v>44348</v>
      </c>
      <c r="M41" s="38">
        <v>44459</v>
      </c>
      <c r="N41" s="39" t="s">
        <v>64</v>
      </c>
      <c r="O41" s="39" t="s">
        <v>65</v>
      </c>
    </row>
    <row r="42" spans="1:16" s="17" customFormat="1" ht="22.5" x14ac:dyDescent="0.25">
      <c r="A42" s="29">
        <v>17</v>
      </c>
      <c r="B42" s="33" t="s">
        <v>99</v>
      </c>
      <c r="C42" s="39" t="s">
        <v>100</v>
      </c>
      <c r="D42" s="34" t="s">
        <v>103</v>
      </c>
      <c r="E42" s="41" t="s">
        <v>104</v>
      </c>
      <c r="F42" s="35">
        <v>796</v>
      </c>
      <c r="G42" s="36" t="s">
        <v>43</v>
      </c>
      <c r="H42" s="54">
        <v>1</v>
      </c>
      <c r="I42" s="35">
        <f t="shared" si="2"/>
        <v>98406000000</v>
      </c>
      <c r="J42" s="35" t="str">
        <f t="shared" si="3"/>
        <v>г.Нерюнгри РС(Я)</v>
      </c>
      <c r="K42" s="37">
        <v>886440</v>
      </c>
      <c r="L42" s="38">
        <v>44348</v>
      </c>
      <c r="M42" s="38">
        <v>44459</v>
      </c>
      <c r="N42" s="39" t="s">
        <v>64</v>
      </c>
      <c r="O42" s="39" t="s">
        <v>65</v>
      </c>
    </row>
    <row r="43" spans="1:16" s="17" customFormat="1" ht="33.75" x14ac:dyDescent="0.25">
      <c r="A43" s="29">
        <v>18</v>
      </c>
      <c r="B43" s="33" t="s">
        <v>105</v>
      </c>
      <c r="C43" s="39" t="s">
        <v>106</v>
      </c>
      <c r="D43" s="34" t="s">
        <v>107</v>
      </c>
      <c r="E43" s="41" t="s">
        <v>108</v>
      </c>
      <c r="F43" s="43">
        <v>915</v>
      </c>
      <c r="G43" s="35" t="s">
        <v>109</v>
      </c>
      <c r="H43" s="54">
        <v>1</v>
      </c>
      <c r="I43" s="35">
        <f t="shared" si="2"/>
        <v>98406000000</v>
      </c>
      <c r="J43" s="35" t="str">
        <f t="shared" si="3"/>
        <v>г.Нерюнгри РС(Я)</v>
      </c>
      <c r="K43" s="37">
        <v>8400</v>
      </c>
      <c r="L43" s="38">
        <v>44348</v>
      </c>
      <c r="M43" s="38">
        <v>44550</v>
      </c>
      <c r="N43" s="39" t="s">
        <v>52</v>
      </c>
      <c r="O43" s="39" t="s">
        <v>46</v>
      </c>
      <c r="P43" s="55"/>
    </row>
    <row r="44" spans="1:16" s="17" customFormat="1" outlineLevel="1" x14ac:dyDescent="0.25">
      <c r="A44" s="29">
        <v>19</v>
      </c>
      <c r="B44" s="56"/>
      <c r="C44" s="57"/>
      <c r="D44" s="58"/>
      <c r="E44" s="59"/>
      <c r="F44" s="43"/>
      <c r="G44" s="35"/>
      <c r="H44" s="54"/>
      <c r="I44" s="35">
        <f t="shared" si="0"/>
        <v>98406000000</v>
      </c>
      <c r="J44" s="35" t="str">
        <f t="shared" si="1"/>
        <v>г.Нерюнгри РС(Я)</v>
      </c>
      <c r="K44" s="37"/>
      <c r="L44" s="35"/>
      <c r="M44" s="38"/>
      <c r="N44" s="57"/>
      <c r="O44" s="57"/>
    </row>
    <row r="45" spans="1:16" customFormat="1" x14ac:dyDescent="0.25">
      <c r="A45" s="28"/>
      <c r="B45" s="28"/>
      <c r="C45" s="28"/>
      <c r="D45" s="60"/>
      <c r="E45" s="60"/>
      <c r="F45" s="28"/>
      <c r="G45" s="28"/>
      <c r="H45" s="61"/>
      <c r="I45" s="28"/>
      <c r="J45" s="28"/>
      <c r="K45" s="62">
        <f>SUM(K26:K44)</f>
        <v>39367160.460000008</v>
      </c>
      <c r="L45" s="28"/>
      <c r="M45" s="28"/>
      <c r="N45" s="63"/>
      <c r="O45" s="63"/>
      <c r="P45" s="28"/>
    </row>
    <row r="46" spans="1:16" customFormat="1" x14ac:dyDescent="0.25">
      <c r="A46" s="28"/>
      <c r="B46" s="28"/>
      <c r="C46" s="28"/>
      <c r="D46" s="60"/>
      <c r="E46" s="60"/>
      <c r="F46" s="28"/>
      <c r="G46" s="28"/>
      <c r="H46" s="61"/>
      <c r="I46" s="28"/>
      <c r="J46" s="28"/>
      <c r="K46" s="64"/>
      <c r="L46" s="28"/>
      <c r="M46" s="28"/>
      <c r="N46" s="63"/>
      <c r="O46" s="63"/>
      <c r="P46" s="28"/>
    </row>
    <row r="47" spans="1:16" s="17" customFormat="1" ht="15.75" hidden="1" outlineLevel="1" x14ac:dyDescent="0.25">
      <c r="A47" s="65" t="s">
        <v>110</v>
      </c>
      <c r="D47" s="66"/>
      <c r="E47" s="66"/>
      <c r="N47" s="67"/>
      <c r="O47" s="67"/>
    </row>
    <row r="48" spans="1:16" s="17" customFormat="1" ht="15.75" hidden="1" outlineLevel="1" x14ac:dyDescent="0.25">
      <c r="A48" s="65" t="s">
        <v>111</v>
      </c>
      <c r="B48" s="68"/>
      <c r="C48" s="68"/>
      <c r="D48" s="69"/>
      <c r="E48" s="70" t="s">
        <v>112</v>
      </c>
      <c r="F48" s="71"/>
      <c r="G48" s="72"/>
      <c r="H48" s="73"/>
      <c r="I48" s="72"/>
      <c r="J48" s="72"/>
      <c r="K48" s="72"/>
      <c r="L48" s="72"/>
      <c r="M48" s="65"/>
      <c r="N48" s="68"/>
      <c r="O48" s="68"/>
    </row>
    <row r="49" spans="1:16" s="17" customFormat="1" ht="15.75" hidden="1" outlineLevel="1" x14ac:dyDescent="0.25">
      <c r="A49" s="65" t="s">
        <v>113</v>
      </c>
      <c r="B49" s="68"/>
      <c r="C49" s="68"/>
      <c r="D49" s="69"/>
      <c r="E49" s="70" t="s">
        <v>114</v>
      </c>
      <c r="F49" s="71"/>
      <c r="G49" s="72"/>
      <c r="H49" s="73"/>
      <c r="I49" s="72"/>
      <c r="J49" s="72"/>
      <c r="K49" s="72"/>
      <c r="L49" s="72"/>
      <c r="M49" s="65"/>
      <c r="N49" s="68"/>
      <c r="O49" s="68"/>
    </row>
    <row r="50" spans="1:16" s="17" customFormat="1" ht="15.75" hidden="1" outlineLevel="1" x14ac:dyDescent="0.25">
      <c r="A50" s="65"/>
      <c r="B50" s="68"/>
      <c r="C50" s="68"/>
      <c r="D50" s="69"/>
      <c r="E50" s="74"/>
      <c r="F50" s="71"/>
      <c r="G50" s="72"/>
      <c r="H50" s="73"/>
      <c r="I50" s="72"/>
      <c r="J50" s="72"/>
      <c r="K50" s="64"/>
      <c r="L50" s="72"/>
      <c r="M50" s="65"/>
      <c r="N50" s="68"/>
      <c r="O50" s="68"/>
    </row>
    <row r="51" spans="1:16" customFormat="1" collapsed="1" x14ac:dyDescent="0.25">
      <c r="A51" s="28"/>
      <c r="B51" s="28"/>
      <c r="C51" s="28"/>
      <c r="D51" s="60"/>
      <c r="E51" s="60"/>
      <c r="F51" s="28"/>
      <c r="G51" s="28"/>
      <c r="H51" s="61"/>
      <c r="I51" s="28"/>
      <c r="J51" s="28"/>
      <c r="K51" s="64"/>
      <c r="L51" s="28"/>
      <c r="M51" s="28"/>
      <c r="N51" s="63"/>
      <c r="O51" s="63"/>
      <c r="P51" s="28"/>
    </row>
    <row r="52" spans="1:16" x14ac:dyDescent="0.25">
      <c r="K52" s="64"/>
    </row>
    <row r="53" spans="1:16" x14ac:dyDescent="0.25">
      <c r="K53" s="64"/>
    </row>
    <row r="54" spans="1:16" s="17" customFormat="1" ht="39" customHeight="1" collapsed="1" x14ac:dyDescent="0.25">
      <c r="A54" s="75"/>
      <c r="B54" s="76"/>
      <c r="C54" s="77"/>
      <c r="D54" s="78"/>
      <c r="E54" s="79"/>
      <c r="F54" s="80"/>
      <c r="G54" s="81"/>
      <c r="H54" s="82"/>
      <c r="I54" s="80"/>
      <c r="J54" s="80"/>
      <c r="K54" s="83"/>
      <c r="L54" s="84"/>
      <c r="M54" s="84"/>
      <c r="N54" s="77"/>
      <c r="O54" s="77"/>
    </row>
    <row r="55" spans="1:16" s="17" customFormat="1" ht="39" customHeight="1" collapsed="1" x14ac:dyDescent="0.25">
      <c r="A55" s="75"/>
      <c r="B55" s="76"/>
      <c r="C55" s="77"/>
      <c r="D55" s="78"/>
      <c r="E55" s="79"/>
      <c r="F55" s="80"/>
      <c r="G55" s="81"/>
      <c r="H55" s="82"/>
      <c r="I55" s="80"/>
      <c r="J55" s="80"/>
      <c r="K55" s="83"/>
      <c r="L55" s="84"/>
      <c r="M55" s="84"/>
      <c r="N55" s="77"/>
      <c r="O55" s="77"/>
    </row>
    <row r="56" spans="1:16" s="17" customFormat="1" ht="39" customHeight="1" collapsed="1" x14ac:dyDescent="0.25">
      <c r="A56" s="75"/>
      <c r="B56" s="76"/>
      <c r="C56" s="77"/>
      <c r="D56" s="78"/>
      <c r="E56" s="79"/>
      <c r="F56" s="80"/>
      <c r="G56" s="81"/>
      <c r="H56" s="82"/>
      <c r="I56" s="80"/>
      <c r="J56" s="80"/>
      <c r="K56" s="83"/>
      <c r="L56" s="84"/>
      <c r="M56" s="84"/>
      <c r="N56" s="77"/>
      <c r="O56" s="77"/>
    </row>
    <row r="57" spans="1:16" x14ac:dyDescent="0.25">
      <c r="A57" s="85"/>
      <c r="B57" s="85"/>
      <c r="C57" s="85"/>
      <c r="D57" s="86"/>
      <c r="E57" s="86"/>
      <c r="F57" s="85"/>
      <c r="G57" s="85"/>
      <c r="H57" s="87"/>
      <c r="I57" s="85"/>
      <c r="J57" s="85"/>
      <c r="K57" s="87"/>
      <c r="L57" s="85"/>
      <c r="M57" s="85"/>
      <c r="N57" s="88"/>
      <c r="O57" s="88"/>
    </row>
  </sheetData>
  <autoFilter ref="A25:O49"/>
  <mergeCells count="37">
    <mergeCell ref="A4:F4"/>
    <mergeCell ref="G4:I4"/>
    <mergeCell ref="B6:J6"/>
    <mergeCell ref="B7:J7"/>
    <mergeCell ref="A9:D9"/>
    <mergeCell ref="E9:J9"/>
    <mergeCell ref="A10:D10"/>
    <mergeCell ref="E10:J10"/>
    <mergeCell ref="A11:D11"/>
    <mergeCell ref="E11:J11"/>
    <mergeCell ref="A12:D12"/>
    <mergeCell ref="E12:J12"/>
    <mergeCell ref="A13:D13"/>
    <mergeCell ref="E13:J13"/>
    <mergeCell ref="A14:D14"/>
    <mergeCell ref="E14:J14"/>
    <mergeCell ref="A15:D15"/>
    <mergeCell ref="E15:J15"/>
    <mergeCell ref="O17:O24"/>
    <mergeCell ref="D19:D24"/>
    <mergeCell ref="E19:E24"/>
    <mergeCell ref="F19:G20"/>
    <mergeCell ref="H19:H24"/>
    <mergeCell ref="A17:A24"/>
    <mergeCell ref="B17:B24"/>
    <mergeCell ref="C17:C24"/>
    <mergeCell ref="D17:M18"/>
    <mergeCell ref="N17:N24"/>
    <mergeCell ref="I19:J20"/>
    <mergeCell ref="K19:K24"/>
    <mergeCell ref="L19:M20"/>
    <mergeCell ref="F21:F24"/>
    <mergeCell ref="G21:G24"/>
    <mergeCell ref="I21:I24"/>
    <mergeCell ref="J21:J24"/>
    <mergeCell ref="L21:L24"/>
    <mergeCell ref="M21:M24"/>
  </mergeCells>
  <hyperlinks>
    <hyperlink ref="E12" r:id="rId1"/>
  </hyperlinks>
  <pageMargins left="0.19685039370078741" right="0.19685039370078741" top="0.23622047244094491" bottom="0.23622047244094491" header="0.15748031496062992" footer="0.15748031496062992"/>
  <pageSetup paperSize="9" scale="55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ГКПЗ на 18.06.2021г (2)</vt:lpstr>
      <vt:lpstr>'ГКПЗ на 18.06.2021г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 Николаевич Антонов</dc:creator>
  <cp:lastModifiedBy>Олег Николаевич Антонов</cp:lastModifiedBy>
  <dcterms:created xsi:type="dcterms:W3CDTF">2021-06-21T04:54:19Z</dcterms:created>
  <dcterms:modified xsi:type="dcterms:W3CDTF">2021-06-21T08:02:06Z</dcterms:modified>
</cp:coreProperties>
</file>